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-even" sheetId="1" state="visible" r:id="rId1"/>
    <sheet xmlns:r="http://schemas.openxmlformats.org/officeDocument/2006/relationships" name="Break-even chart" sheetId="2" state="visible" r:id="rId2"/>
    <sheet xmlns:r="http://schemas.openxmlformats.org/officeDocument/2006/relationships" name="12 month forecast" sheetId="3" state="visible" r:id="rId3"/>
    <sheet xmlns:r="http://schemas.openxmlformats.org/officeDocument/2006/relationships" name="Startup budget" sheetId="4" state="visible" r:id="rId4"/>
    <sheet xmlns:r="http://schemas.openxmlformats.org/officeDocument/2006/relationships" name="Read m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\$#,##0;[RED]&quot;-$&quot;#,##0"/>
    <numFmt numFmtId="165" formatCode="0 &quot;members&quot;"/>
    <numFmt numFmtId="166" formatCode="0.0"/>
  </numFmts>
  <fonts count="16">
    <font>
      <name val="Calibri"/>
      <family val="2"/>
      <color theme="1"/>
      <sz val="11"/>
      <scheme val="minor"/>
    </font>
    <font>
      <name val="Arial"/>
      <b val="1"/>
      <color rgb="000A0A0B"/>
      <sz val="18"/>
    </font>
    <font>
      <name val="Arial"/>
      <b val="1"/>
      <color rgb="00FF6900"/>
      <sz val="13"/>
    </font>
    <font>
      <name val="Arial"/>
      <color rgb="006B7280"/>
      <sz val="9.5"/>
    </font>
    <font>
      <name val="Arial"/>
      <b val="1"/>
      <color rgb="006B7280"/>
      <sz val="7.5"/>
    </font>
    <font>
      <name val="Arial"/>
      <b val="1"/>
      <color rgb="000A0A0B"/>
      <sz val="16"/>
    </font>
    <font>
      <name val="Arial"/>
      <b val="1"/>
      <color rgb="00FFFFFF"/>
      <sz val="9"/>
    </font>
    <font>
      <name val="Arial"/>
      <color rgb="000A0A0B"/>
      <sz val="9.5"/>
    </font>
    <font>
      <name val="Arial"/>
      <color rgb="000A0A0B"/>
      <sz val="10"/>
    </font>
    <font>
      <name val="Arial"/>
      <b val="1"/>
      <color rgb="000A0A0B"/>
      <sz val="9.5"/>
    </font>
    <font>
      <name val="Arial"/>
      <b val="1"/>
      <color rgb="000A0A0B"/>
      <sz val="10"/>
    </font>
    <font>
      <name val="Arial"/>
      <i val="1"/>
      <color rgb="006B7280"/>
      <sz val="8.5"/>
    </font>
    <font>
      <name val="Arial"/>
      <b val="1"/>
      <color rgb="000A0A0B"/>
      <sz val="12"/>
    </font>
    <font>
      <name val="Arial"/>
      <b val="1"/>
      <color rgb="000A0A0B"/>
      <sz val="8.5"/>
    </font>
    <font>
      <name val="Arial"/>
      <b val="1"/>
      <color rgb="00FFFFFF"/>
      <sz val="8.5"/>
    </font>
    <font>
      <name val="Arial"/>
      <i val="1"/>
      <color rgb="006B7280"/>
      <sz val="9.5"/>
    </font>
  </fonts>
  <fills count="6">
    <fill>
      <patternFill/>
    </fill>
    <fill>
      <patternFill patternType="gray125"/>
    </fill>
    <fill>
      <patternFill patternType="solid">
        <fgColor rgb="00FF6900"/>
        <bgColor rgb="00FF6900"/>
      </patternFill>
    </fill>
    <fill>
      <patternFill patternType="solid">
        <fgColor rgb="00F4F4F2"/>
        <bgColor rgb="00F4F4F2"/>
      </patternFill>
    </fill>
    <fill>
      <patternFill patternType="solid">
        <fgColor rgb="000A0A0B"/>
        <bgColor rgb="000A0A0B"/>
      </patternFill>
    </fill>
    <fill>
      <patternFill patternType="solid">
        <fgColor rgb="00FFF4EC"/>
        <bgColor rgb="00FFF4EC"/>
      </patternFill>
    </fill>
  </fills>
  <borders count="6">
    <border>
      <left/>
      <right/>
      <top/>
      <bottom/>
      <diagonal/>
    </border>
    <border>
      <left style="medium">
        <color rgb="00FF6900"/>
      </left>
    </border>
    <border>
      <bottom style="thin">
        <color rgb="00D9D9D4"/>
      </bottom>
    </border>
    <border>
      <left style="thin">
        <color rgb="00D9D9D4"/>
      </left>
      <right style="thin">
        <color rgb="00D9D9D4"/>
      </right>
      <top style="thin">
        <color rgb="00D9D9D4"/>
      </top>
      <bottom style="thin">
        <color rgb="00D9D9D4"/>
      </bottom>
    </border>
    <border>
      <bottom style="medium">
        <color rgb="00FF6900"/>
      </bottom>
    </border>
    <border>
      <top style="medium">
        <color rgb="00FF6900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vertical="bottom"/>
    </xf>
    <xf numFmtId="1" fontId="5" fillId="3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left" vertical="center"/>
    </xf>
    <xf numFmtId="0" fontId="6" fillId="4" borderId="0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center" vertical="center" wrapText="1"/>
    </xf>
    <xf numFmtId="0" fontId="7" fillId="0" borderId="2" applyAlignment="1" pivotButton="0" quotePrefix="0" xfId="0">
      <alignment vertical="center" wrapText="1"/>
    </xf>
    <xf numFmtId="164" fontId="8" fillId="5" borderId="3" applyAlignment="1" pivotButton="0" quotePrefix="0" xfId="0">
      <alignment horizontal="center" vertical="center" wrapText="1"/>
    </xf>
    <xf numFmtId="0" fontId="3" fillId="0" borderId="2" applyAlignment="1" pivotButton="0" quotePrefix="0" xfId="0">
      <alignment vertical="center" wrapText="1"/>
    </xf>
    <xf numFmtId="0" fontId="9" fillId="3" borderId="2" applyAlignment="1" pivotButton="0" quotePrefix="0" xfId="0">
      <alignment vertical="center" wrapText="1"/>
    </xf>
    <xf numFmtId="164" fontId="10" fillId="3" borderId="3" applyAlignment="1" pivotButton="0" quotePrefix="0" xfId="0">
      <alignment horizontal="center" vertical="center"/>
    </xf>
    <xf numFmtId="0" fontId="7" fillId="3" borderId="2" applyAlignment="1" pivotButton="0" quotePrefix="0" xfId="0">
      <alignment vertical="center" wrapText="1"/>
    </xf>
    <xf numFmtId="1" fontId="10" fillId="3" borderId="3" applyAlignment="1" pivotButton="0" quotePrefix="0" xfId="0">
      <alignment horizontal="center" vertical="center"/>
    </xf>
    <xf numFmtId="1" fontId="8" fillId="5" borderId="3" applyAlignment="1" pivotButton="0" quotePrefix="0" xfId="0">
      <alignment horizontal="center" vertical="center" wrapText="1"/>
    </xf>
    <xf numFmtId="9" fontId="10" fillId="3" borderId="3" applyAlignment="1" pivotButton="0" quotePrefix="0" xfId="0">
      <alignment horizontal="center" vertical="center"/>
    </xf>
    <xf numFmtId="0" fontId="11" fillId="0" borderId="0" applyAlignment="1" pivotButton="0" quotePrefix="0" xfId="0">
      <alignment vertical="top" wrapText="1"/>
    </xf>
    <xf numFmtId="0" fontId="0" fillId="3" borderId="0" pivotButton="0" quotePrefix="0" xfId="0"/>
    <xf numFmtId="165" fontId="5" fillId="3" borderId="1" applyAlignment="1" pivotButton="0" quotePrefix="0" xfId="0">
      <alignment horizontal="left" vertical="center"/>
    </xf>
    <xf numFmtId="164" fontId="8" fillId="3" borderId="3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12" fillId="0" borderId="4" pivotButton="0" quotePrefix="0" xfId="0"/>
    <xf numFmtId="0" fontId="0" fillId="0" borderId="4" pivotButton="0" quotePrefix="0" xfId="0"/>
    <xf numFmtId="0" fontId="9" fillId="0" borderId="2" applyAlignment="1" pivotButton="0" quotePrefix="0" xfId="0">
      <alignment vertical="center" wrapText="1"/>
    </xf>
    <xf numFmtId="9" fontId="8" fillId="5" borderId="3" applyAlignment="1" pivotButton="0" quotePrefix="0" xfId="0">
      <alignment horizontal="center" vertical="center" wrapText="1"/>
    </xf>
    <xf numFmtId="0" fontId="7" fillId="3" borderId="2" applyAlignment="1" pivotButton="0" quotePrefix="0" xfId="0">
      <alignment horizontal="left" vertical="center"/>
    </xf>
    <xf numFmtId="166" fontId="8" fillId="3" borderId="3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 wrapText="1"/>
    </xf>
    <xf numFmtId="0" fontId="10" fillId="3" borderId="3" applyAlignment="1" pivotButton="0" quotePrefix="0" xfId="0">
      <alignment horizontal="center" vertical="center"/>
    </xf>
    <xf numFmtId="0" fontId="13" fillId="3" borderId="5" applyAlignment="1" pivotButton="0" quotePrefix="0" xfId="0">
      <alignment horizontal="center" vertical="center"/>
    </xf>
    <xf numFmtId="0" fontId="0" fillId="3" borderId="5" pivotButton="0" quotePrefix="0" xfId="0"/>
    <xf numFmtId="0" fontId="14" fillId="2" borderId="5" applyAlignment="1" pivotButton="0" quotePrefix="0" xfId="0">
      <alignment horizontal="center" vertical="center"/>
    </xf>
    <xf numFmtId="164" fontId="8" fillId="0" borderId="3" applyAlignment="1" pivotButton="0" quotePrefix="0" xfId="0">
      <alignment horizontal="center" vertical="center"/>
    </xf>
    <xf numFmtId="0" fontId="12" fillId="0" borderId="0" pivotButton="0" quotePrefix="0" xfId="0"/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ill>
        <patternFill patternType="solid">
          <fgColor rgb="00DCFCE7"/>
          <bgColor rgb="00DCFCE7"/>
        </patternFill>
      </fill>
    </dxf>
    <dxf>
      <fill>
        <patternFill patternType="solid">
          <fgColor rgb="00FEF3C7"/>
          <bgColor rgb="00FEF3C7"/>
        </patternFill>
      </fill>
    </dxf>
    <dxf>
      <font>
        <name val="Arial"/>
        <b val="1"/>
        <color rgb="00C2410C"/>
      </font>
      <fill>
        <patternFill patternType="solid">
          <fgColor rgb="00FDE2CF"/>
          <bgColor rgb="00FDE2CF"/>
        </patternFill>
      </fill>
    </dxf>
    <dxf>
      <font>
        <name val="Arial"/>
        <b val="1"/>
        <color rgb="0015803D"/>
      </font>
      <fill>
        <patternFill patternType="solid">
          <fgColor rgb="00DCFCE7"/>
          <bgColor rgb="00DCFCE7"/>
        </patternFill>
      </fill>
    </dxf>
    <dxf>
      <fill>
        <patternFill patternType="solid">
          <fgColor rgb="00FDE2CF"/>
          <bgColor rgb="00FDE2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Studio or gym (example)</a:t>
            </a:r>
          </a:p>
        </rich>
      </tx>
    </title>
    <plotArea>
      <lineChart>
        <grouping val="standard"/>
        <ser>
          <idx val="0"/>
          <order val="0"/>
          <tx>
            <strRef>
              <f>'Break-even chart'!B8</f>
            </strRef>
          </tx>
          <spPr>
            <a:ln xmlns:a="http://schemas.openxmlformats.org/drawingml/2006/main" w="28440">
              <a:solidFill>
                <a:srgbClr val="FF69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'Break-even chart'!$A$9:$A$29</f>
            </numRef>
          </cat>
          <val>
            <numRef>
              <f>'Break-even chart'!$B$9:$B$29</f>
            </numRef>
          </val>
          <smooth val="0"/>
        </ser>
        <ser>
          <idx val="1"/>
          <order val="1"/>
          <tx>
            <strRef>
              <f>'Break-even chart'!C8</f>
            </strRef>
          </tx>
          <spPr>
            <a:ln xmlns:a="http://schemas.openxmlformats.org/drawingml/2006/main" w="28440">
              <a:solidFill>
                <a:srgbClr val="11111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'Break-even chart'!$A$9:$A$29</f>
            </numRef>
          </cat>
          <val>
            <numRef>
              <f>'Break-even chart'!$C$9:$C$29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Members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 a month</a:t>
                </a:r>
              </a:p>
            </rich>
          </tx>
        </title>
        <numFmt formatCode="\$#,##0;[RED]&quot;-$&quot;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PT studio (example)</a:t>
            </a:r>
          </a:p>
        </rich>
      </tx>
    </title>
    <plotArea>
      <lineChart>
        <grouping val="standard"/>
        <ser>
          <idx val="0"/>
          <order val="0"/>
          <tx>
            <strRef>
              <f>'Break-even chart'!B31</f>
            </strRef>
          </tx>
          <spPr>
            <a:ln xmlns:a="http://schemas.openxmlformats.org/drawingml/2006/main" w="28440">
              <a:solidFill>
                <a:srgbClr val="FF69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'Break-even chart'!$A$32:$A$44</f>
            </numRef>
          </cat>
          <val>
            <numRef>
              <f>'Break-even chart'!$B$32:$B$44</f>
            </numRef>
          </val>
          <smooth val="0"/>
        </ser>
        <ser>
          <idx val="1"/>
          <order val="1"/>
          <tx>
            <strRef>
              <f>'Break-even chart'!C31</f>
            </strRef>
          </tx>
          <spPr>
            <a:ln xmlns:a="http://schemas.openxmlformats.org/drawingml/2006/main" w="28440">
              <a:solidFill>
                <a:srgbClr val="11111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'Break-even chart'!$A$32:$A$44</f>
            </numRef>
          </cat>
          <val>
            <numRef>
              <f>'Break-even chart'!$C$32:$C$44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Members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 a month</a:t>
                </a:r>
              </a:p>
            </rich>
          </tx>
        </title>
        <numFmt formatCode="\$#,##0;[RED]&quot;-$&quot;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7</row>
      <rowOff>0</rowOff>
    </from>
    <ext cx="5760000" cy="309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27</row>
      <rowOff>0</rowOff>
    </from>
    <ext cx="5760000" cy="309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6900"/>
    <outlinePr summaryBelow="1" summaryRight="1"/>
    <pageSetUpPr fitToPage="1"/>
  </sheetPr>
  <dimension ref="A1:D2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46" customWidth="1" min="4" max="4"/>
  </cols>
  <sheetData>
    <row r="1" ht="30" customHeight="1">
      <c r="A1" s="1" t="inlineStr">
        <is>
          <t>Break-even model (monthly)</t>
        </is>
      </c>
      <c r="D1" s="2" t="inlineStr">
        <is>
          <t>scraler</t>
        </is>
      </c>
    </row>
    <row r="2" ht="18" customHeight="1">
      <c r="A2" s="3" t="inlineStr">
        <is>
          <t>Orange cells are EXAMPLE inputs. Overwrite them with your own numbers. Grey cells calculate. Sources and disclaimers are on the Read me tab.</t>
        </is>
      </c>
    </row>
    <row r="3" ht="3" customHeight="1">
      <c r="A3" s="4" t="n"/>
      <c r="B3" s="4" t="n"/>
      <c r="C3" s="4" t="n"/>
      <c r="D3" s="4" t="n"/>
    </row>
    <row r="4" ht="8" customHeight="1"/>
    <row r="5" ht="16" customHeight="1">
      <c r="A5" s="5" t="inlineStr">
        <is>
          <t>BREAK-EVEN MEMBERS, GYM</t>
        </is>
      </c>
      <c r="B5" s="5" t="inlineStr">
        <is>
          <t>BREAK-EVEN MEMBERS, PT</t>
        </is>
      </c>
      <c r="C5" s="5" t="inlineStr">
        <is>
          <t>FIXED COSTS A MONTH, GYM</t>
        </is>
      </c>
      <c r="D5" s="5" t="inlineStr">
        <is>
          <t>FIXED COSTS A MONTH, PT</t>
        </is>
      </c>
    </row>
    <row r="6" ht="28" customHeight="1">
      <c r="A6" s="6">
        <f>B21</f>
        <v/>
      </c>
      <c r="B6" s="6">
        <f>C21</f>
        <v/>
      </c>
      <c r="C6" s="7">
        <f>B17</f>
        <v/>
      </c>
      <c r="D6" s="7">
        <f>C17</f>
        <v/>
      </c>
    </row>
    <row r="8" ht="24" customHeight="1">
      <c r="A8" s="8" t="inlineStr">
        <is>
          <t>Item</t>
        </is>
      </c>
      <c r="B8" s="9" t="inlineStr">
        <is>
          <t>Studio or gym (EXAMPLE)</t>
        </is>
      </c>
      <c r="C8" s="9" t="inlineStr">
        <is>
          <t>PT studio (EXAMPLE)</t>
        </is>
      </c>
      <c r="D8" s="9" t="inlineStr">
        <is>
          <t>Notes</t>
        </is>
      </c>
    </row>
    <row r="9" ht="20" customHeight="1">
      <c r="A9" s="10" t="inlineStr">
        <is>
          <t>Rent</t>
        </is>
      </c>
      <c r="B9" s="11" t="n">
        <v>3000</v>
      </c>
      <c r="C9" s="11" t="n">
        <v>1800</v>
      </c>
      <c r="D9" s="12" t="inlineStr">
        <is>
          <t>Monthly lease</t>
        </is>
      </c>
    </row>
    <row r="10" ht="20" customHeight="1">
      <c r="A10" s="10" t="inlineStr">
        <is>
          <t>Utilities</t>
        </is>
      </c>
      <c r="B10" s="11" t="n">
        <v>600</v>
      </c>
      <c r="C10" s="11" t="n">
        <v>250</v>
      </c>
      <c r="D10" s="12" t="inlineStr">
        <is>
          <t>Power, water, internet, phone</t>
        </is>
      </c>
    </row>
    <row r="11" ht="20" customHeight="1">
      <c r="A11" s="10" t="inlineStr">
        <is>
          <t>Staff and owner pay</t>
        </is>
      </c>
      <c r="B11" s="11" t="n">
        <v>4500</v>
      </c>
      <c r="C11" s="11" t="n">
        <v>2500</v>
      </c>
      <c r="D11" s="12" t="inlineStr">
        <is>
          <t>Coaches, front desk, your own pay</t>
        </is>
      </c>
    </row>
    <row r="12" ht="20" customHeight="1">
      <c r="A12" s="10" t="inlineStr">
        <is>
          <t>Insurance</t>
        </is>
      </c>
      <c r="B12" s="11" t="n">
        <v>400</v>
      </c>
      <c r="C12" s="11" t="n">
        <v>150</v>
      </c>
      <c r="D12" s="12" t="inlineStr">
        <is>
          <t>Yearly premium divided by 12</t>
        </is>
      </c>
    </row>
    <row r="13" ht="20" customHeight="1">
      <c r="A13" s="10" t="inlineStr">
        <is>
          <t>Software</t>
        </is>
      </c>
      <c r="B13" s="11" t="n">
        <v>150</v>
      </c>
      <c r="C13" s="11" t="n">
        <v>100</v>
      </c>
      <c r="D13" s="12" t="inlineStr">
        <is>
          <t>Scheduling, billing, app</t>
        </is>
      </c>
    </row>
    <row r="14" ht="20" customHeight="1">
      <c r="A14" s="10" t="inlineStr">
        <is>
          <t>Marketing</t>
        </is>
      </c>
      <c r="B14" s="11" t="n">
        <v>1000</v>
      </c>
      <c r="C14" s="11" t="n">
        <v>500</v>
      </c>
      <c r="D14" s="12" t="inlineStr">
        <is>
          <t>Ads, referrals, website</t>
        </is>
      </c>
    </row>
    <row r="15" ht="20" customHeight="1">
      <c r="A15" s="10" t="inlineStr">
        <is>
          <t>Equipment maintenance</t>
        </is>
      </c>
      <c r="B15" s="11" t="n">
        <v>500</v>
      </c>
      <c r="C15" s="11" t="n">
        <v>0</v>
      </c>
      <c r="D15" s="12" t="inlineStr">
        <is>
          <t>Repairs and servicing</t>
        </is>
      </c>
    </row>
    <row r="16" ht="20" customHeight="1">
      <c r="A16" s="10" t="inlineStr">
        <is>
          <t>Other fixed costs</t>
        </is>
      </c>
      <c r="B16" s="11" t="n">
        <v>350</v>
      </c>
      <c r="C16" s="11" t="n">
        <v>100</v>
      </c>
      <c r="D16" s="12" t="inlineStr">
        <is>
          <t>Cleaning, accounting, supplies</t>
        </is>
      </c>
    </row>
    <row r="17" ht="20" customHeight="1">
      <c r="A17" s="13" t="inlineStr">
        <is>
          <t>Total fixed costs</t>
        </is>
      </c>
      <c r="B17" s="14">
        <f>SUM(B9:B16)</f>
        <v/>
      </c>
      <c r="C17" s="14">
        <f>SUM(C9:C16)</f>
        <v/>
      </c>
      <c r="D17" s="12" t="inlineStr">
        <is>
          <t>Costs you pay at any member count</t>
        </is>
      </c>
    </row>
    <row r="18" ht="20" customHeight="1">
      <c r="A18" s="10" t="inlineStr">
        <is>
          <t>Average price per member per month</t>
        </is>
      </c>
      <c r="B18" s="11" t="n">
        <v>110</v>
      </c>
      <c r="C18" s="11" t="n">
        <v>210</v>
      </c>
      <c r="D18" s="12" t="inlineStr">
        <is>
          <t>Membership or package, averaged</t>
        </is>
      </c>
    </row>
    <row r="19" ht="20" customHeight="1">
      <c r="A19" s="10" t="inlineStr">
        <is>
          <t>Variable cost per member per month</t>
        </is>
      </c>
      <c r="B19" s="11" t="n">
        <v>5</v>
      </c>
      <c r="C19" s="11" t="n">
        <v>10</v>
      </c>
      <c r="D19" s="12" t="inlineStr">
        <is>
          <t>Payment fees, supplies, towels</t>
        </is>
      </c>
    </row>
    <row r="20" ht="20" customHeight="1">
      <c r="A20" s="15" t="inlineStr">
        <is>
          <t>Contribution per member</t>
        </is>
      </c>
      <c r="B20" s="14">
        <f>B18-B19</f>
        <v/>
      </c>
      <c r="C20" s="14">
        <f>C18-C19</f>
        <v/>
      </c>
      <c r="D20" s="12" t="inlineStr">
        <is>
          <t>Price minus variable cost</t>
        </is>
      </c>
    </row>
    <row r="21" ht="20" customHeight="1">
      <c r="A21" s="13" t="inlineStr">
        <is>
          <t>Break-even members</t>
        </is>
      </c>
      <c r="B21" s="16">
        <f>ROUNDUP(B17/B20,0)</f>
        <v/>
      </c>
      <c r="C21" s="16">
        <f>ROUNDUP(C17/C20,0)</f>
        <v/>
      </c>
      <c r="D21" s="12" t="inlineStr">
        <is>
          <t>Fixed costs divided by contribution</t>
        </is>
      </c>
    </row>
    <row r="22" ht="20" customHeight="1">
      <c r="A22" s="15" t="inlineStr">
        <is>
          <t>Break-even monthly revenue</t>
        </is>
      </c>
      <c r="B22" s="14">
        <f>B21*B18</f>
        <v/>
      </c>
      <c r="C22" s="14">
        <f>C21*C18</f>
        <v/>
      </c>
      <c r="D22" s="12" t="inlineStr">
        <is>
          <t>Members times price</t>
        </is>
      </c>
    </row>
    <row r="23" ht="20" customHeight="1">
      <c r="A23" s="10" t="inlineStr">
        <is>
          <t>Target monthly profit</t>
        </is>
      </c>
      <c r="B23" s="11" t="n">
        <v>2000</v>
      </c>
      <c r="C23" s="11" t="n">
        <v>1500</v>
      </c>
      <c r="D23" s="12" t="inlineStr">
        <is>
          <t>What you want left after costs</t>
        </is>
      </c>
    </row>
    <row r="24" ht="20" customHeight="1">
      <c r="A24" s="15" t="inlineStr">
        <is>
          <t>Members needed for target profit</t>
        </is>
      </c>
      <c r="B24" s="16">
        <f>ROUNDUP((B17+B23)/B20,0)</f>
        <v/>
      </c>
      <c r="C24" s="16">
        <f>ROUNDUP((C17+C23)/C20,0)</f>
        <v/>
      </c>
      <c r="D24" s="12" t="inlineStr">
        <is>
          <t>(Fixed costs + target) divided by contribution</t>
        </is>
      </c>
    </row>
    <row r="25" ht="20" customHeight="1">
      <c r="A25" s="10" t="inlineStr">
        <is>
          <t>Your capacity (members)</t>
        </is>
      </c>
      <c r="B25" s="17" t="n">
        <v>250</v>
      </c>
      <c r="C25" s="17" t="n">
        <v>60</v>
      </c>
      <c r="D25" s="12" t="inlineStr">
        <is>
          <t>Most members you can serve</t>
        </is>
      </c>
    </row>
    <row r="26" ht="20" customHeight="1">
      <c r="A26" s="15" t="inlineStr">
        <is>
          <t>Break-even as share of capacity</t>
        </is>
      </c>
      <c r="B26" s="18">
        <f>B21/B25</f>
        <v/>
      </c>
      <c r="C26" s="18">
        <f>C21/C25</f>
        <v/>
      </c>
      <c r="D26" s="12" t="inlineStr">
        <is>
          <t>Lower is safer</t>
        </is>
      </c>
    </row>
    <row r="28" ht="26" customHeight="1">
      <c r="A28" s="19" t="inlineStr">
        <is>
          <t>Share of capacity: green up to 50%, amber 50 to 80%, orange above 80%. The example columns are invented to show the maths.</t>
        </is>
      </c>
    </row>
  </sheetData>
  <mergeCells count="1">
    <mergeCell ref="A28:D28"/>
  </mergeCells>
  <conditionalFormatting sqref="B26:C26">
    <cfRule type="expression" priority="1" dxfId="0">
      <formula>AND(B26&lt;&gt;"",B26&lt;=0.5)</formula>
    </cfRule>
    <cfRule type="expression" priority="2" dxfId="1">
      <formula>AND(B26&lt;&gt;"",B26&gt;0.5,B26&lt;=0.8)</formula>
    </cfRule>
    <cfRule type="expression" priority="3" dxfId="2">
      <formula>AND(B26&lt;&gt;"",B26&gt;0.8)</formula>
    </cfRule>
  </conditionalFormatting>
  <dataValidations count="4">
    <dataValidation sqref="B9:C16" showDropDown="0" showInputMessage="0" showErrorMessage="1" allowBlank="1" errorTitle="Number only" error="Enter a number from 0 to 10000000." type="decimal" operator="between">
      <formula1>0</formula1>
      <formula2>10000000</formula2>
    </dataValidation>
    <dataValidation sqref="B18:C19" showDropDown="0" showInputMessage="0" showErrorMessage="1" allowBlank="1" errorTitle="Number only" error="Enter a number from 0 to 100000." type="decimal" operator="between">
      <formula1>0</formula1>
      <formula2>100000</formula2>
    </dataValidation>
    <dataValidation sqref="B23:C23" showDropDown="0" showInputMessage="0" showErrorMessage="1" allowBlank="1" errorTitle="Number only" error="Enter a number from 0 to 10000000." type="decimal" operator="between">
      <formula1>0</formula1>
      <formula2>10000000</formula2>
    </dataValidation>
    <dataValidation sqref="B25:C25" showDropDown="0" showInputMessage="0" showErrorMessage="1" allowBlank="1" errorTitle="Number only" error="Enter a number from 1 to 100000." type="decimal" operator="between">
      <formula1>1</formula1>
      <formula2>100000</formula2>
    </dataValidation>
  </dataValidations>
  <printOptions horizontalCentered="1"/>
  <pageMargins left="0.4" right="0.4" top="1" bottom="1" header="0.5" footer="0.5"/>
  <pageSetup orientation="landscape" paperSize="9" fitToHeight="1" fitToWidth="1"/>
  <headerFooter>
    <oddHeader/>
    <oddFooter>&amp;LFree template from scraler.com/blog/gym-business-plan-template&amp;RPage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O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  <col width="3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</cols>
  <sheetData>
    <row r="1" ht="30" customHeight="1">
      <c r="A1" s="1" t="inlineStr">
        <is>
          <t>Revenue against total cost</t>
        </is>
      </c>
      <c r="O1" s="2" t="inlineStr">
        <is>
          <t>scraler</t>
        </is>
      </c>
    </row>
    <row r="2" ht="18" customHeight="1">
      <c r="A2" s="3" t="inlineStr">
        <is>
          <t>Reads fixed costs, price and variable cost from the Break-even sheet. Where revenue passes total cost is your break-even point.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</row>
    <row r="4" ht="8" customHeight="1"/>
    <row r="5" ht="16" customHeight="1">
      <c r="A5" s="5" t="inlineStr">
        <is>
          <t>BREAK-EVEN, STUDIO OR GYM</t>
        </is>
      </c>
      <c r="B5" s="20" t="n"/>
      <c r="C5" s="5" t="inlineStr">
        <is>
          <t>BREAK-EVEN, PT STUDIO</t>
        </is>
      </c>
      <c r="D5" s="20" t="n"/>
    </row>
    <row r="6" ht="28" customHeight="1">
      <c r="A6" s="21">
        <f>'Break-even'!B21</f>
        <v/>
      </c>
      <c r="B6" s="20" t="n"/>
      <c r="C6" s="21">
        <f>'Break-even'!C21</f>
        <v/>
      </c>
      <c r="D6" s="20" t="n"/>
    </row>
    <row r="8" ht="22" customHeight="1">
      <c r="A8" s="8" t="inlineStr">
        <is>
          <t>Members</t>
        </is>
      </c>
      <c r="B8" s="9" t="inlineStr">
        <is>
          <t>Revenue</t>
        </is>
      </c>
      <c r="C8" s="9" t="inlineStr">
        <is>
          <t>Total cost</t>
        </is>
      </c>
      <c r="D8" s="9" t="inlineStr">
        <is>
          <t>Profit</t>
        </is>
      </c>
    </row>
    <row r="9">
      <c r="A9" s="17" t="n">
        <v>0</v>
      </c>
      <c r="B9" s="22">
        <f>A9*'Break-even'!B18</f>
        <v/>
      </c>
      <c r="C9" s="22">
        <f>'Break-even'!B17+A9*'Break-even'!B19</f>
        <v/>
      </c>
      <c r="D9" s="14">
        <f>B9-C9</f>
        <v/>
      </c>
    </row>
    <row r="10">
      <c r="A10" s="17" t="n">
        <v>10</v>
      </c>
      <c r="B10" s="22">
        <f>A10*'Break-even'!B18</f>
        <v/>
      </c>
      <c r="C10" s="22">
        <f>'Break-even'!B17+A10*'Break-even'!B19</f>
        <v/>
      </c>
      <c r="D10" s="14">
        <f>B10-C10</f>
        <v/>
      </c>
    </row>
    <row r="11">
      <c r="A11" s="17" t="n">
        <v>20</v>
      </c>
      <c r="B11" s="22">
        <f>A11*'Break-even'!B18</f>
        <v/>
      </c>
      <c r="C11" s="22">
        <f>'Break-even'!B17+A11*'Break-even'!B19</f>
        <v/>
      </c>
      <c r="D11" s="14">
        <f>B11-C11</f>
        <v/>
      </c>
    </row>
    <row r="12">
      <c r="A12" s="17" t="n">
        <v>30</v>
      </c>
      <c r="B12" s="22">
        <f>A12*'Break-even'!B18</f>
        <v/>
      </c>
      <c r="C12" s="22">
        <f>'Break-even'!B17+A12*'Break-even'!B19</f>
        <v/>
      </c>
      <c r="D12" s="14">
        <f>B12-C12</f>
        <v/>
      </c>
    </row>
    <row r="13">
      <c r="A13" s="17" t="n">
        <v>40</v>
      </c>
      <c r="B13" s="22">
        <f>A13*'Break-even'!B18</f>
        <v/>
      </c>
      <c r="C13" s="22">
        <f>'Break-even'!B17+A13*'Break-even'!B19</f>
        <v/>
      </c>
      <c r="D13" s="14">
        <f>B13-C13</f>
        <v/>
      </c>
    </row>
    <row r="14">
      <c r="A14" s="17" t="n">
        <v>50</v>
      </c>
      <c r="B14" s="22">
        <f>A14*'Break-even'!B18</f>
        <v/>
      </c>
      <c r="C14" s="22">
        <f>'Break-even'!B17+A14*'Break-even'!B19</f>
        <v/>
      </c>
      <c r="D14" s="14">
        <f>B14-C14</f>
        <v/>
      </c>
    </row>
    <row r="15">
      <c r="A15" s="17" t="n">
        <v>60</v>
      </c>
      <c r="B15" s="22">
        <f>A15*'Break-even'!B18</f>
        <v/>
      </c>
      <c r="C15" s="22">
        <f>'Break-even'!B17+A15*'Break-even'!B19</f>
        <v/>
      </c>
      <c r="D15" s="14">
        <f>B15-C15</f>
        <v/>
      </c>
    </row>
    <row r="16">
      <c r="A16" s="17" t="n">
        <v>70</v>
      </c>
      <c r="B16" s="22">
        <f>A16*'Break-even'!B18</f>
        <v/>
      </c>
      <c r="C16" s="22">
        <f>'Break-even'!B17+A16*'Break-even'!B19</f>
        <v/>
      </c>
      <c r="D16" s="14">
        <f>B16-C16</f>
        <v/>
      </c>
    </row>
    <row r="17">
      <c r="A17" s="17" t="n">
        <v>80</v>
      </c>
      <c r="B17" s="22">
        <f>A17*'Break-even'!B18</f>
        <v/>
      </c>
      <c r="C17" s="22">
        <f>'Break-even'!B17+A17*'Break-even'!B19</f>
        <v/>
      </c>
      <c r="D17" s="14">
        <f>B17-C17</f>
        <v/>
      </c>
    </row>
    <row r="18">
      <c r="A18" s="17" t="n">
        <v>90</v>
      </c>
      <c r="B18" s="22">
        <f>A18*'Break-even'!B18</f>
        <v/>
      </c>
      <c r="C18" s="22">
        <f>'Break-even'!B17+A18*'Break-even'!B19</f>
        <v/>
      </c>
      <c r="D18" s="14">
        <f>B18-C18</f>
        <v/>
      </c>
    </row>
    <row r="19">
      <c r="A19" s="17" t="n">
        <v>100</v>
      </c>
      <c r="B19" s="22">
        <f>A19*'Break-even'!B18</f>
        <v/>
      </c>
      <c r="C19" s="22">
        <f>'Break-even'!B17+A19*'Break-even'!B19</f>
        <v/>
      </c>
      <c r="D19" s="14">
        <f>B19-C19</f>
        <v/>
      </c>
    </row>
    <row r="20">
      <c r="A20" s="17" t="n">
        <v>110</v>
      </c>
      <c r="B20" s="22">
        <f>A20*'Break-even'!B18</f>
        <v/>
      </c>
      <c r="C20" s="22">
        <f>'Break-even'!B17+A20*'Break-even'!B19</f>
        <v/>
      </c>
      <c r="D20" s="14">
        <f>B20-C20</f>
        <v/>
      </c>
    </row>
    <row r="21">
      <c r="A21" s="17" t="n">
        <v>120</v>
      </c>
      <c r="B21" s="22">
        <f>A21*'Break-even'!B18</f>
        <v/>
      </c>
      <c r="C21" s="22">
        <f>'Break-even'!B17+A21*'Break-even'!B19</f>
        <v/>
      </c>
      <c r="D21" s="14">
        <f>B21-C21</f>
        <v/>
      </c>
    </row>
    <row r="22">
      <c r="A22" s="17" t="n">
        <v>130</v>
      </c>
      <c r="B22" s="22">
        <f>A22*'Break-even'!B18</f>
        <v/>
      </c>
      <c r="C22" s="22">
        <f>'Break-even'!B17+A22*'Break-even'!B19</f>
        <v/>
      </c>
      <c r="D22" s="14">
        <f>B22-C22</f>
        <v/>
      </c>
    </row>
    <row r="23">
      <c r="A23" s="17" t="n">
        <v>140</v>
      </c>
      <c r="B23" s="22">
        <f>A23*'Break-even'!B18</f>
        <v/>
      </c>
      <c r="C23" s="22">
        <f>'Break-even'!B17+A23*'Break-even'!B19</f>
        <v/>
      </c>
      <c r="D23" s="14">
        <f>B23-C23</f>
        <v/>
      </c>
    </row>
    <row r="24">
      <c r="A24" s="17" t="n">
        <v>150</v>
      </c>
      <c r="B24" s="22">
        <f>A24*'Break-even'!B18</f>
        <v/>
      </c>
      <c r="C24" s="22">
        <f>'Break-even'!B17+A24*'Break-even'!B19</f>
        <v/>
      </c>
      <c r="D24" s="14">
        <f>B24-C24</f>
        <v/>
      </c>
    </row>
    <row r="25">
      <c r="A25" s="17" t="n">
        <v>160</v>
      </c>
      <c r="B25" s="22">
        <f>A25*'Break-even'!B18</f>
        <v/>
      </c>
      <c r="C25" s="22">
        <f>'Break-even'!B17+A25*'Break-even'!B19</f>
        <v/>
      </c>
      <c r="D25" s="14">
        <f>B25-C25</f>
        <v/>
      </c>
    </row>
    <row r="26">
      <c r="A26" s="17" t="n">
        <v>170</v>
      </c>
      <c r="B26" s="22">
        <f>A26*'Break-even'!B18</f>
        <v/>
      </c>
      <c r="C26" s="22">
        <f>'Break-even'!B17+A26*'Break-even'!B19</f>
        <v/>
      </c>
      <c r="D26" s="14">
        <f>B26-C26</f>
        <v/>
      </c>
    </row>
    <row r="27">
      <c r="A27" s="17" t="n">
        <v>180</v>
      </c>
      <c r="B27" s="22">
        <f>A27*'Break-even'!B18</f>
        <v/>
      </c>
      <c r="C27" s="22">
        <f>'Break-even'!B17+A27*'Break-even'!B19</f>
        <v/>
      </c>
      <c r="D27" s="14">
        <f>B27-C27</f>
        <v/>
      </c>
    </row>
    <row r="28">
      <c r="A28" s="17" t="n">
        <v>190</v>
      </c>
      <c r="B28" s="22">
        <f>A28*'Break-even'!B18</f>
        <v/>
      </c>
      <c r="C28" s="22">
        <f>'Break-even'!B17+A28*'Break-even'!B19</f>
        <v/>
      </c>
      <c r="D28" s="14">
        <f>B28-C28</f>
        <v/>
      </c>
    </row>
    <row r="29">
      <c r="A29" s="17" t="n">
        <v>200</v>
      </c>
      <c r="B29" s="22">
        <f>A29*'Break-even'!B18</f>
        <v/>
      </c>
      <c r="C29" s="22">
        <f>'Break-even'!B17+A29*'Break-even'!B19</f>
        <v/>
      </c>
      <c r="D29" s="14">
        <f>B29-C29</f>
        <v/>
      </c>
    </row>
    <row r="31" ht="22" customHeight="1">
      <c r="A31" s="8" t="inlineStr">
        <is>
          <t>Members (PT studio)</t>
        </is>
      </c>
      <c r="B31" s="9" t="inlineStr">
        <is>
          <t>Revenue</t>
        </is>
      </c>
      <c r="C31" s="9" t="inlineStr">
        <is>
          <t>Total cost</t>
        </is>
      </c>
      <c r="D31" s="9" t="inlineStr">
        <is>
          <t>Profit</t>
        </is>
      </c>
    </row>
    <row r="32">
      <c r="A32" s="17" t="n">
        <v>0</v>
      </c>
      <c r="B32" s="22">
        <f>A32*'Break-even'!C18</f>
        <v/>
      </c>
      <c r="C32" s="22">
        <f>'Break-even'!C17+A32*'Break-even'!C19</f>
        <v/>
      </c>
      <c r="D32" s="14">
        <f>B32-C32</f>
        <v/>
      </c>
    </row>
    <row r="33">
      <c r="A33" s="17" t="n">
        <v>5</v>
      </c>
      <c r="B33" s="22">
        <f>A33*'Break-even'!C18</f>
        <v/>
      </c>
      <c r="C33" s="22">
        <f>'Break-even'!C17+A33*'Break-even'!C19</f>
        <v/>
      </c>
      <c r="D33" s="14">
        <f>B33-C33</f>
        <v/>
      </c>
    </row>
    <row r="34">
      <c r="A34" s="17" t="n">
        <v>10</v>
      </c>
      <c r="B34" s="22">
        <f>A34*'Break-even'!C18</f>
        <v/>
      </c>
      <c r="C34" s="22">
        <f>'Break-even'!C17+A34*'Break-even'!C19</f>
        <v/>
      </c>
      <c r="D34" s="14">
        <f>B34-C34</f>
        <v/>
      </c>
    </row>
    <row r="35">
      <c r="A35" s="17" t="n">
        <v>15</v>
      </c>
      <c r="B35" s="22">
        <f>A35*'Break-even'!C18</f>
        <v/>
      </c>
      <c r="C35" s="22">
        <f>'Break-even'!C17+A35*'Break-even'!C19</f>
        <v/>
      </c>
      <c r="D35" s="14">
        <f>B35-C35</f>
        <v/>
      </c>
    </row>
    <row r="36">
      <c r="A36" s="17" t="n">
        <v>20</v>
      </c>
      <c r="B36" s="22">
        <f>A36*'Break-even'!C18</f>
        <v/>
      </c>
      <c r="C36" s="22">
        <f>'Break-even'!C17+A36*'Break-even'!C19</f>
        <v/>
      </c>
      <c r="D36" s="14">
        <f>B36-C36</f>
        <v/>
      </c>
    </row>
    <row r="37">
      <c r="A37" s="17" t="n">
        <v>25</v>
      </c>
      <c r="B37" s="22">
        <f>A37*'Break-even'!C18</f>
        <v/>
      </c>
      <c r="C37" s="22">
        <f>'Break-even'!C17+A37*'Break-even'!C19</f>
        <v/>
      </c>
      <c r="D37" s="14">
        <f>B37-C37</f>
        <v/>
      </c>
    </row>
    <row r="38">
      <c r="A38" s="17" t="n">
        <v>30</v>
      </c>
      <c r="B38" s="22">
        <f>A38*'Break-even'!C18</f>
        <v/>
      </c>
      <c r="C38" s="22">
        <f>'Break-even'!C17+A38*'Break-even'!C19</f>
        <v/>
      </c>
      <c r="D38" s="14">
        <f>B38-C38</f>
        <v/>
      </c>
    </row>
    <row r="39">
      <c r="A39" s="17" t="n">
        <v>35</v>
      </c>
      <c r="B39" s="22">
        <f>A39*'Break-even'!C18</f>
        <v/>
      </c>
      <c r="C39" s="22">
        <f>'Break-even'!C17+A39*'Break-even'!C19</f>
        <v/>
      </c>
      <c r="D39" s="14">
        <f>B39-C39</f>
        <v/>
      </c>
    </row>
    <row r="40">
      <c r="A40" s="17" t="n">
        <v>40</v>
      </c>
      <c r="B40" s="22">
        <f>A40*'Break-even'!C18</f>
        <v/>
      </c>
      <c r="C40" s="22">
        <f>'Break-even'!C17+A40*'Break-even'!C19</f>
        <v/>
      </c>
      <c r="D40" s="14">
        <f>B40-C40</f>
        <v/>
      </c>
    </row>
    <row r="41">
      <c r="A41" s="17" t="n">
        <v>45</v>
      </c>
      <c r="B41" s="22">
        <f>A41*'Break-even'!C18</f>
        <v/>
      </c>
      <c r="C41" s="22">
        <f>'Break-even'!C17+A41*'Break-even'!C19</f>
        <v/>
      </c>
      <c r="D41" s="14">
        <f>B41-C41</f>
        <v/>
      </c>
    </row>
    <row r="42">
      <c r="A42" s="17" t="n">
        <v>50</v>
      </c>
      <c r="B42" s="22">
        <f>A42*'Break-even'!C18</f>
        <v/>
      </c>
      <c r="C42" s="22">
        <f>'Break-even'!C17+A42*'Break-even'!C19</f>
        <v/>
      </c>
      <c r="D42" s="14">
        <f>B42-C42</f>
        <v/>
      </c>
    </row>
    <row r="43">
      <c r="A43" s="17" t="n">
        <v>55</v>
      </c>
      <c r="B43" s="22">
        <f>A43*'Break-even'!C18</f>
        <v/>
      </c>
      <c r="C43" s="22">
        <f>'Break-even'!C17+A43*'Break-even'!C19</f>
        <v/>
      </c>
      <c r="D43" s="14">
        <f>B43-C43</f>
        <v/>
      </c>
    </row>
    <row r="44">
      <c r="A44" s="17" t="n">
        <v>60</v>
      </c>
      <c r="B44" s="22">
        <f>A44*'Break-even'!C18</f>
        <v/>
      </c>
      <c r="C44" s="22">
        <f>'Break-even'!C17+A44*'Break-even'!C19</f>
        <v/>
      </c>
      <c r="D44" s="14">
        <f>B44-C44</f>
        <v/>
      </c>
    </row>
  </sheetData>
  <mergeCells count="4">
    <mergeCell ref="A6:B6"/>
    <mergeCell ref="C6:D6"/>
    <mergeCell ref="C5:D5"/>
    <mergeCell ref="A5:B5"/>
  </mergeCells>
  <conditionalFormatting sqref="D9:D29">
    <cfRule type="expression" priority="1" dxfId="3">
      <formula>D9&gt;0</formula>
    </cfRule>
    <cfRule type="expression" priority="2" dxfId="4">
      <formula>D9&lt;0</formula>
    </cfRule>
  </conditionalFormatting>
  <conditionalFormatting sqref="D32:D44">
    <cfRule type="expression" priority="3" dxfId="3">
      <formula>D32&gt;0</formula>
    </cfRule>
    <cfRule type="expression" priority="4" dxfId="4">
      <formula>D32&lt;0</formula>
    </cfRule>
  </conditionalFormatting>
  <dataValidations count="2">
    <dataValidation sqref="A9:A29" showDropDown="0" showInputMessage="0" showErrorMessage="1" allowBlank="1" errorTitle="Number only" error="Enter a number from 0 to 1000000." type="decimal" operator="between">
      <formula1>0</formula1>
      <formula2>1000000</formula2>
    </dataValidation>
    <dataValidation sqref="A32:A44" showDropDown="0" showInputMessage="0" showErrorMessage="1" allowBlank="1" errorTitle="Number only" error="Enter a number from 0 to 1000000." type="decimal" operator="between">
      <formula1>0</formula1>
      <formula2>1000000</formula2>
    </dataValidation>
  </dataValidations>
  <printOptions horizontalCentered="1"/>
  <pageMargins left="0.4" right="0.4" top="1" bottom="1" header="0.5" footer="0.5"/>
  <pageSetup orientation="landscape" paperSize="9" fitToHeight="1" fitToWidth="1"/>
  <headerFooter>
    <oddHeader/>
    <oddFooter>&amp;LFree template from scraler.com/blog/gym-business-plan-template&amp;RPage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F4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7" customWidth="1" min="4" max="4"/>
    <col width="17" customWidth="1" min="5" max="5"/>
    <col width="19" customWidth="1" min="6" max="6"/>
  </cols>
  <sheetData>
    <row r="1" ht="30" customHeight="1">
      <c r="A1" s="1" t="inlineStr">
        <is>
          <t>12 month forecast</t>
        </is>
      </c>
      <c r="F1" s="2" t="inlineStr">
        <is>
          <t>scraler</t>
        </is>
      </c>
    </row>
    <row r="2" ht="18" customHeight="1">
      <c r="A2" s="3" t="inlineStr">
        <is>
          <t>Members next month = members now x (1 - churn) + new members. Price and costs come from the Break-even sheet.</t>
        </is>
      </c>
    </row>
    <row r="3" ht="3" customHeight="1">
      <c r="A3" s="4" t="n"/>
      <c r="B3" s="4" t="n"/>
      <c r="C3" s="4" t="n"/>
      <c r="D3" s="4" t="n"/>
      <c r="E3" s="4" t="n"/>
      <c r="F3" s="4" t="n"/>
    </row>
    <row r="4" ht="8" customHeight="1"/>
    <row r="5" ht="16" customHeight="1">
      <c r="A5" s="5" t="inlineStr">
        <is>
          <t>GYM: FIRST PROFIT</t>
        </is>
      </c>
      <c r="B5" s="5" t="inlineStr">
        <is>
          <t>GYM: LOWEST CASH</t>
        </is>
      </c>
      <c r="C5" s="5" t="inlineStr">
        <is>
          <t>PT: FIRST PROFIT</t>
        </is>
      </c>
      <c r="D5" s="5" t="inlineStr">
        <is>
          <t>PT: LOWEST CASH</t>
        </is>
      </c>
    </row>
    <row r="6" ht="28" customHeight="1">
      <c r="A6" s="23">
        <f>F27</f>
        <v/>
      </c>
      <c r="B6" s="7">
        <f>F26</f>
        <v/>
      </c>
      <c r="C6" s="23">
        <f>F49</f>
        <v/>
      </c>
      <c r="D6" s="7">
        <f>F48</f>
        <v/>
      </c>
    </row>
    <row r="8" ht="22" customHeight="1">
      <c r="A8" s="24" t="inlineStr">
        <is>
          <t>Studio or gym (EXAMPLE)</t>
        </is>
      </c>
      <c r="B8" s="25" t="n"/>
      <c r="C8" s="25" t="n"/>
      <c r="D8" s="25" t="n"/>
      <c r="E8" s="25" t="n"/>
      <c r="F8" s="25" t="n"/>
    </row>
    <row r="9">
      <c r="A9" s="26" t="inlineStr">
        <is>
          <t>Opening members</t>
        </is>
      </c>
      <c r="B9" s="17" t="n">
        <v>30</v>
      </c>
    </row>
    <row r="10">
      <c r="A10" s="26" t="inlineStr">
        <is>
          <t>New members per month</t>
        </is>
      </c>
      <c r="B10" s="17" t="n">
        <v>12</v>
      </c>
    </row>
    <row r="11">
      <c r="A11" s="26" t="inlineStr">
        <is>
          <t>Monthly churn</t>
        </is>
      </c>
      <c r="B11" s="27" t="n">
        <v>0.05</v>
      </c>
    </row>
    <row r="13" ht="22" customHeight="1">
      <c r="A13" s="8" t="inlineStr">
        <is>
          <t>Month</t>
        </is>
      </c>
      <c r="B13" s="9" t="inlineStr">
        <is>
          <t>Members</t>
        </is>
      </c>
      <c r="C13" s="9" t="inlineStr">
        <is>
          <t>Revenue</t>
        </is>
      </c>
      <c r="D13" s="9" t="inlineStr">
        <is>
          <t>Total cost</t>
        </is>
      </c>
      <c r="E13" s="9" t="inlineStr">
        <is>
          <t>Profit</t>
        </is>
      </c>
      <c r="F13" s="9" t="inlineStr">
        <is>
          <t>Cumulative profit</t>
        </is>
      </c>
    </row>
    <row r="14">
      <c r="A14" s="28" t="n">
        <v>1</v>
      </c>
      <c r="B14" s="29">
        <f>$B$9*(1-$B$11)+$B$10</f>
        <v/>
      </c>
      <c r="C14" s="22">
        <f>B14*'Break-even'!B18</f>
        <v/>
      </c>
      <c r="D14" s="22">
        <f>'Break-even'!B17+B14*'Break-even'!B19</f>
        <v/>
      </c>
      <c r="E14" s="22">
        <f>C14-D14</f>
        <v/>
      </c>
      <c r="F14" s="14">
        <f>E14</f>
        <v/>
      </c>
    </row>
    <row r="15">
      <c r="A15" s="28" t="n">
        <v>2</v>
      </c>
      <c r="B15" s="29">
        <f>B14*(1-$B$11)+$B$10</f>
        <v/>
      </c>
      <c r="C15" s="22">
        <f>B15*'Break-even'!B18</f>
        <v/>
      </c>
      <c r="D15" s="22">
        <f>'Break-even'!B17+B15*'Break-even'!B19</f>
        <v/>
      </c>
      <c r="E15" s="22">
        <f>C15-D15</f>
        <v/>
      </c>
      <c r="F15" s="14">
        <f>F14+E15</f>
        <v/>
      </c>
    </row>
    <row r="16">
      <c r="A16" s="28" t="n">
        <v>3</v>
      </c>
      <c r="B16" s="29">
        <f>B15*(1-$B$11)+$B$10</f>
        <v/>
      </c>
      <c r="C16" s="22">
        <f>B16*'Break-even'!B18</f>
        <v/>
      </c>
      <c r="D16" s="22">
        <f>'Break-even'!B17+B16*'Break-even'!B19</f>
        <v/>
      </c>
      <c r="E16" s="22">
        <f>C16-D16</f>
        <v/>
      </c>
      <c r="F16" s="14">
        <f>F15+E16</f>
        <v/>
      </c>
    </row>
    <row r="17">
      <c r="A17" s="28" t="n">
        <v>4</v>
      </c>
      <c r="B17" s="29">
        <f>B16*(1-$B$11)+$B$10</f>
        <v/>
      </c>
      <c r="C17" s="22">
        <f>B17*'Break-even'!B18</f>
        <v/>
      </c>
      <c r="D17" s="22">
        <f>'Break-even'!B17+B17*'Break-even'!B19</f>
        <v/>
      </c>
      <c r="E17" s="22">
        <f>C17-D17</f>
        <v/>
      </c>
      <c r="F17" s="14">
        <f>F16+E17</f>
        <v/>
      </c>
    </row>
    <row r="18">
      <c r="A18" s="28" t="n">
        <v>5</v>
      </c>
      <c r="B18" s="29">
        <f>B17*(1-$B$11)+$B$10</f>
        <v/>
      </c>
      <c r="C18" s="22">
        <f>B18*'Break-even'!B18</f>
        <v/>
      </c>
      <c r="D18" s="22">
        <f>'Break-even'!B17+B18*'Break-even'!B19</f>
        <v/>
      </c>
      <c r="E18" s="22">
        <f>C18-D18</f>
        <v/>
      </c>
      <c r="F18" s="14">
        <f>F17+E18</f>
        <v/>
      </c>
    </row>
    <row r="19">
      <c r="A19" s="28" t="n">
        <v>6</v>
      </c>
      <c r="B19" s="29">
        <f>B18*(1-$B$11)+$B$10</f>
        <v/>
      </c>
      <c r="C19" s="22">
        <f>B19*'Break-even'!B18</f>
        <v/>
      </c>
      <c r="D19" s="22">
        <f>'Break-even'!B17+B19*'Break-even'!B19</f>
        <v/>
      </c>
      <c r="E19" s="22">
        <f>C19-D19</f>
        <v/>
      </c>
      <c r="F19" s="14">
        <f>F18+E19</f>
        <v/>
      </c>
    </row>
    <row r="20">
      <c r="A20" s="28" t="n">
        <v>7</v>
      </c>
      <c r="B20" s="29">
        <f>B19*(1-$B$11)+$B$10</f>
        <v/>
      </c>
      <c r="C20" s="22">
        <f>B20*'Break-even'!B18</f>
        <v/>
      </c>
      <c r="D20" s="22">
        <f>'Break-even'!B17+B20*'Break-even'!B19</f>
        <v/>
      </c>
      <c r="E20" s="22">
        <f>C20-D20</f>
        <v/>
      </c>
      <c r="F20" s="14">
        <f>F19+E20</f>
        <v/>
      </c>
    </row>
    <row r="21">
      <c r="A21" s="28" t="n">
        <v>8</v>
      </c>
      <c r="B21" s="29">
        <f>B20*(1-$B$11)+$B$10</f>
        <v/>
      </c>
      <c r="C21" s="22">
        <f>B21*'Break-even'!B18</f>
        <v/>
      </c>
      <c r="D21" s="22">
        <f>'Break-even'!B17+B21*'Break-even'!B19</f>
        <v/>
      </c>
      <c r="E21" s="22">
        <f>C21-D21</f>
        <v/>
      </c>
      <c r="F21" s="14">
        <f>F20+E21</f>
        <v/>
      </c>
    </row>
    <row r="22">
      <c r="A22" s="28" t="n">
        <v>9</v>
      </c>
      <c r="B22" s="29">
        <f>B21*(1-$B$11)+$B$10</f>
        <v/>
      </c>
      <c r="C22" s="22">
        <f>B22*'Break-even'!B18</f>
        <v/>
      </c>
      <c r="D22" s="22">
        <f>'Break-even'!B17+B22*'Break-even'!B19</f>
        <v/>
      </c>
      <c r="E22" s="22">
        <f>C22-D22</f>
        <v/>
      </c>
      <c r="F22" s="14">
        <f>F21+E22</f>
        <v/>
      </c>
    </row>
    <row r="23">
      <c r="A23" s="28" t="n">
        <v>10</v>
      </c>
      <c r="B23" s="29">
        <f>B22*(1-$B$11)+$B$10</f>
        <v/>
      </c>
      <c r="C23" s="22">
        <f>B23*'Break-even'!B18</f>
        <v/>
      </c>
      <c r="D23" s="22">
        <f>'Break-even'!B17+B23*'Break-even'!B19</f>
        <v/>
      </c>
      <c r="E23" s="22">
        <f>C23-D23</f>
        <v/>
      </c>
      <c r="F23" s="14">
        <f>F22+E23</f>
        <v/>
      </c>
    </row>
    <row r="24">
      <c r="A24" s="28" t="n">
        <v>11</v>
      </c>
      <c r="B24" s="29">
        <f>B23*(1-$B$11)+$B$10</f>
        <v/>
      </c>
      <c r="C24" s="22">
        <f>B24*'Break-even'!B18</f>
        <v/>
      </c>
      <c r="D24" s="22">
        <f>'Break-even'!B17+B24*'Break-even'!B19</f>
        <v/>
      </c>
      <c r="E24" s="22">
        <f>C24-D24</f>
        <v/>
      </c>
      <c r="F24" s="14">
        <f>F23+E24</f>
        <v/>
      </c>
    </row>
    <row r="25">
      <c r="A25" s="28" t="n">
        <v>12</v>
      </c>
      <c r="B25" s="29">
        <f>B24*(1-$B$11)+$B$10</f>
        <v/>
      </c>
      <c r="C25" s="22">
        <f>B25*'Break-even'!B18</f>
        <v/>
      </c>
      <c r="D25" s="22">
        <f>'Break-even'!B17+B25*'Break-even'!B19</f>
        <v/>
      </c>
      <c r="E25" s="22">
        <f>C25-D25</f>
        <v/>
      </c>
      <c r="F25" s="14">
        <f>F24+E25</f>
        <v/>
      </c>
    </row>
    <row r="26">
      <c r="A26" s="26" t="inlineStr">
        <is>
          <t>Lowest cumulative cash</t>
        </is>
      </c>
      <c r="B26" s="30" t="inlineStr">
        <is>
          <t>This is the operating cash you need on top of your startup costs.</t>
        </is>
      </c>
      <c r="F26" s="14">
        <f>MIN(F14:F25)</f>
        <v/>
      </c>
    </row>
    <row r="27">
      <c r="A27" s="26" t="inlineStr">
        <is>
          <t>First profitable month</t>
        </is>
      </c>
      <c r="F27" s="31">
        <f>IFERROR(INDEX(A14:A25,MATCH(TRUE(),INDEX(E14:E25&gt;0,0),0)),"after month 12")</f>
        <v/>
      </c>
    </row>
    <row r="30" ht="22" customHeight="1">
      <c r="A30" s="24" t="inlineStr">
        <is>
          <t>PT studio (EXAMPLE)</t>
        </is>
      </c>
      <c r="B30" s="25" t="n"/>
      <c r="C30" s="25" t="n"/>
      <c r="D30" s="25" t="n"/>
      <c r="E30" s="25" t="n"/>
      <c r="F30" s="25" t="n"/>
    </row>
    <row r="31">
      <c r="A31" s="26" t="inlineStr">
        <is>
          <t>Opening members</t>
        </is>
      </c>
      <c r="B31" s="17" t="n">
        <v>8</v>
      </c>
    </row>
    <row r="32">
      <c r="A32" s="26" t="inlineStr">
        <is>
          <t>New members per month</t>
        </is>
      </c>
      <c r="B32" s="17" t="n">
        <v>4</v>
      </c>
    </row>
    <row r="33">
      <c r="A33" s="26" t="inlineStr">
        <is>
          <t>Monthly churn</t>
        </is>
      </c>
      <c r="B33" s="27" t="n">
        <v>0.04</v>
      </c>
    </row>
    <row r="35" ht="22" customHeight="1">
      <c r="A35" s="8" t="inlineStr">
        <is>
          <t>Month</t>
        </is>
      </c>
      <c r="B35" s="9" t="inlineStr">
        <is>
          <t>Members</t>
        </is>
      </c>
      <c r="C35" s="9" t="inlineStr">
        <is>
          <t>Revenue</t>
        </is>
      </c>
      <c r="D35" s="9" t="inlineStr">
        <is>
          <t>Total cost</t>
        </is>
      </c>
      <c r="E35" s="9" t="inlineStr">
        <is>
          <t>Profit</t>
        </is>
      </c>
      <c r="F35" s="9" t="inlineStr">
        <is>
          <t>Cumulative profit</t>
        </is>
      </c>
    </row>
    <row r="36">
      <c r="A36" s="28" t="n">
        <v>1</v>
      </c>
      <c r="B36" s="29">
        <f>$B$31*(1-$B$33)+$B$32</f>
        <v/>
      </c>
      <c r="C36" s="22">
        <f>B36*'Break-even'!C18</f>
        <v/>
      </c>
      <c r="D36" s="22">
        <f>'Break-even'!C17+B36*'Break-even'!C19</f>
        <v/>
      </c>
      <c r="E36" s="22">
        <f>C36-D36</f>
        <v/>
      </c>
      <c r="F36" s="14">
        <f>E36</f>
        <v/>
      </c>
    </row>
    <row r="37">
      <c r="A37" s="28" t="n">
        <v>2</v>
      </c>
      <c r="B37" s="29">
        <f>B36*(1-$B$33)+$B$32</f>
        <v/>
      </c>
      <c r="C37" s="22">
        <f>B37*'Break-even'!C18</f>
        <v/>
      </c>
      <c r="D37" s="22">
        <f>'Break-even'!C17+B37*'Break-even'!C19</f>
        <v/>
      </c>
      <c r="E37" s="22">
        <f>C37-D37</f>
        <v/>
      </c>
      <c r="F37" s="14">
        <f>F36+E37</f>
        <v/>
      </c>
    </row>
    <row r="38">
      <c r="A38" s="28" t="n">
        <v>3</v>
      </c>
      <c r="B38" s="29">
        <f>B37*(1-$B$33)+$B$32</f>
        <v/>
      </c>
      <c r="C38" s="22">
        <f>B38*'Break-even'!C18</f>
        <v/>
      </c>
      <c r="D38" s="22">
        <f>'Break-even'!C17+B38*'Break-even'!C19</f>
        <v/>
      </c>
      <c r="E38" s="22">
        <f>C38-D38</f>
        <v/>
      </c>
      <c r="F38" s="14">
        <f>F37+E38</f>
        <v/>
      </c>
    </row>
    <row r="39">
      <c r="A39" s="28" t="n">
        <v>4</v>
      </c>
      <c r="B39" s="29">
        <f>B38*(1-$B$33)+$B$32</f>
        <v/>
      </c>
      <c r="C39" s="22">
        <f>B39*'Break-even'!C18</f>
        <v/>
      </c>
      <c r="D39" s="22">
        <f>'Break-even'!C17+B39*'Break-even'!C19</f>
        <v/>
      </c>
      <c r="E39" s="22">
        <f>C39-D39</f>
        <v/>
      </c>
      <c r="F39" s="14">
        <f>F38+E39</f>
        <v/>
      </c>
    </row>
    <row r="40">
      <c r="A40" s="28" t="n">
        <v>5</v>
      </c>
      <c r="B40" s="29">
        <f>B39*(1-$B$33)+$B$32</f>
        <v/>
      </c>
      <c r="C40" s="22">
        <f>B40*'Break-even'!C18</f>
        <v/>
      </c>
      <c r="D40" s="22">
        <f>'Break-even'!C17+B40*'Break-even'!C19</f>
        <v/>
      </c>
      <c r="E40" s="22">
        <f>C40-D40</f>
        <v/>
      </c>
      <c r="F40" s="14">
        <f>F39+E40</f>
        <v/>
      </c>
    </row>
    <row r="41">
      <c r="A41" s="28" t="n">
        <v>6</v>
      </c>
      <c r="B41" s="29">
        <f>B40*(1-$B$33)+$B$32</f>
        <v/>
      </c>
      <c r="C41" s="22">
        <f>B41*'Break-even'!C18</f>
        <v/>
      </c>
      <c r="D41" s="22">
        <f>'Break-even'!C17+B41*'Break-even'!C19</f>
        <v/>
      </c>
      <c r="E41" s="22">
        <f>C41-D41</f>
        <v/>
      </c>
      <c r="F41" s="14">
        <f>F40+E41</f>
        <v/>
      </c>
    </row>
    <row r="42">
      <c r="A42" s="28" t="n">
        <v>7</v>
      </c>
      <c r="B42" s="29">
        <f>B41*(1-$B$33)+$B$32</f>
        <v/>
      </c>
      <c r="C42" s="22">
        <f>B42*'Break-even'!C18</f>
        <v/>
      </c>
      <c r="D42" s="22">
        <f>'Break-even'!C17+B42*'Break-even'!C19</f>
        <v/>
      </c>
      <c r="E42" s="22">
        <f>C42-D42</f>
        <v/>
      </c>
      <c r="F42" s="14">
        <f>F41+E42</f>
        <v/>
      </c>
    </row>
    <row r="43">
      <c r="A43" s="28" t="n">
        <v>8</v>
      </c>
      <c r="B43" s="29">
        <f>B42*(1-$B$33)+$B$32</f>
        <v/>
      </c>
      <c r="C43" s="22">
        <f>B43*'Break-even'!C18</f>
        <v/>
      </c>
      <c r="D43" s="22">
        <f>'Break-even'!C17+B43*'Break-even'!C19</f>
        <v/>
      </c>
      <c r="E43" s="22">
        <f>C43-D43</f>
        <v/>
      </c>
      <c r="F43" s="14">
        <f>F42+E43</f>
        <v/>
      </c>
    </row>
    <row r="44">
      <c r="A44" s="28" t="n">
        <v>9</v>
      </c>
      <c r="B44" s="29">
        <f>B43*(1-$B$33)+$B$32</f>
        <v/>
      </c>
      <c r="C44" s="22">
        <f>B44*'Break-even'!C18</f>
        <v/>
      </c>
      <c r="D44" s="22">
        <f>'Break-even'!C17+B44*'Break-even'!C19</f>
        <v/>
      </c>
      <c r="E44" s="22">
        <f>C44-D44</f>
        <v/>
      </c>
      <c r="F44" s="14">
        <f>F43+E44</f>
        <v/>
      </c>
    </row>
    <row r="45">
      <c r="A45" s="28" t="n">
        <v>10</v>
      </c>
      <c r="B45" s="29">
        <f>B44*(1-$B$33)+$B$32</f>
        <v/>
      </c>
      <c r="C45" s="22">
        <f>B45*'Break-even'!C18</f>
        <v/>
      </c>
      <c r="D45" s="22">
        <f>'Break-even'!C17+B45*'Break-even'!C19</f>
        <v/>
      </c>
      <c r="E45" s="22">
        <f>C45-D45</f>
        <v/>
      </c>
      <c r="F45" s="14">
        <f>F44+E45</f>
        <v/>
      </c>
    </row>
    <row r="46">
      <c r="A46" s="28" t="n">
        <v>11</v>
      </c>
      <c r="B46" s="29">
        <f>B45*(1-$B$33)+$B$32</f>
        <v/>
      </c>
      <c r="C46" s="22">
        <f>B46*'Break-even'!C18</f>
        <v/>
      </c>
      <c r="D46" s="22">
        <f>'Break-even'!C17+B46*'Break-even'!C19</f>
        <v/>
      </c>
      <c r="E46" s="22">
        <f>C46-D46</f>
        <v/>
      </c>
      <c r="F46" s="14">
        <f>F45+E46</f>
        <v/>
      </c>
    </row>
    <row r="47">
      <c r="A47" s="28" t="n">
        <v>12</v>
      </c>
      <c r="B47" s="29">
        <f>B46*(1-$B$33)+$B$32</f>
        <v/>
      </c>
      <c r="C47" s="22">
        <f>B47*'Break-even'!C18</f>
        <v/>
      </c>
      <c r="D47" s="22">
        <f>'Break-even'!C17+B47*'Break-even'!C19</f>
        <v/>
      </c>
      <c r="E47" s="22">
        <f>C47-D47</f>
        <v/>
      </c>
      <c r="F47" s="14">
        <f>F46+E47</f>
        <v/>
      </c>
    </row>
    <row r="48">
      <c r="A48" s="26" t="inlineStr">
        <is>
          <t>Lowest cumulative cash</t>
        </is>
      </c>
      <c r="B48" s="30" t="inlineStr">
        <is>
          <t>This is the operating cash you need on top of your startup costs.</t>
        </is>
      </c>
      <c r="F48" s="14">
        <f>MIN(F36:F47)</f>
        <v/>
      </c>
    </row>
    <row r="49">
      <c r="A49" s="26" t="inlineStr">
        <is>
          <t>First profitable month</t>
        </is>
      </c>
      <c r="F49" s="31">
        <f>IFERROR(INDEX(A36:A47,MATCH(TRUE(),INDEX(E36:E47&gt;0,0),0)),"after month 12")</f>
        <v/>
      </c>
    </row>
  </sheetData>
  <mergeCells count="2">
    <mergeCell ref="B26:E26"/>
    <mergeCell ref="B48:E48"/>
  </mergeCells>
  <conditionalFormatting sqref="E14:E25">
    <cfRule type="expression" priority="1" dxfId="4">
      <formula>E14&lt;0</formula>
    </cfRule>
    <cfRule type="expression" priority="2" dxfId="0">
      <formula>E14&gt;0</formula>
    </cfRule>
  </conditionalFormatting>
  <conditionalFormatting sqref="F14:F25">
    <cfRule type="expression" priority="3" dxfId="2">
      <formula>F14=MIN($F$14:$F$25)</formula>
    </cfRule>
  </conditionalFormatting>
  <conditionalFormatting sqref="E36:E47">
    <cfRule type="expression" priority="4" dxfId="4">
      <formula>E36&lt;0</formula>
    </cfRule>
    <cfRule type="expression" priority="5" dxfId="0">
      <formula>E36&gt;0</formula>
    </cfRule>
  </conditionalFormatting>
  <conditionalFormatting sqref="F36:F47">
    <cfRule type="expression" priority="6" dxfId="2">
      <formula>F36=MIN($F$36:$F$47)</formula>
    </cfRule>
  </conditionalFormatting>
  <dataValidations count="4">
    <dataValidation sqref="B9:B10" showDropDown="0" showInputMessage="0" showErrorMessage="1" allowBlank="1" errorTitle="Number only" error="Enter a number from 0 to 100000." type="decimal" operator="between">
      <formula1>0</formula1>
      <formula2>100000</formula2>
    </dataValidation>
    <dataValidation sqref="B11" showDropDown="0" showInputMessage="0" showErrorMessage="1" allowBlank="1" errorTitle="Number only" error="Enter a number from 0 to 1." type="decimal" operator="between">
      <formula1>0</formula1>
      <formula2>1</formula2>
    </dataValidation>
    <dataValidation sqref="B31:B32" showDropDown="0" showInputMessage="0" showErrorMessage="1" allowBlank="1" errorTitle="Number only" error="Enter a number from 0 to 100000." type="decimal" operator="between">
      <formula1>0</formula1>
      <formula2>100000</formula2>
    </dataValidation>
    <dataValidation sqref="B33" showDropDown="0" showInputMessage="0" showErrorMessage="1" allowBlank="1" errorTitle="Number only" error="Enter a number from 0 to 1." type="decimal" operator="between">
      <formula1>0</formula1>
      <formula2>1</formula2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&amp;LFree template from scraler.com/blog/gym-business-plan-template&amp;RPage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I25"/>
  <sheetViews>
    <sheetView showGridLines="0"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5" customWidth="1" min="8" max="8"/>
    <col width="52" customWidth="1" min="9" max="9"/>
  </cols>
  <sheetData>
    <row r="1" ht="30" customHeight="1">
      <c r="A1" s="1" t="inlineStr">
        <is>
          <t>Startup budget</t>
        </is>
      </c>
      <c r="I1" s="2" t="inlineStr">
        <is>
          <t>scraler</t>
        </is>
      </c>
    </row>
    <row r="2" ht="18" customHeight="1">
      <c r="A2" s="3" t="inlineStr">
        <is>
          <t>Enter your own quotes in the orange column. Totals and the 25% buffer update by themselves.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8" customHeight="1"/>
    <row r="5" ht="26" customHeight="1">
      <c r="A5" s="19" t="inlineStr">
        <is>
          <t>Published ranges from StartCosts gym startup guide (updated 1 February 2026), a vendor guide, not a survey. Line items do not add up to the headline totals in the guide. Enter your own quotes in the orange column.</t>
        </is>
      </c>
    </row>
    <row r="7" ht="16" customHeight="1">
      <c r="A7" s="5" t="inlineStr">
        <is>
          <t>YOUR QUOTES PLUS 25% BUFFER</t>
        </is>
      </c>
      <c r="B7" s="20" t="n"/>
      <c r="C7" s="5" t="inlineStr">
        <is>
          <t>PT STUDIO, LISTED LINES</t>
        </is>
      </c>
      <c r="D7" s="20" t="n"/>
      <c r="E7" s="5" t="inlineStr">
        <is>
          <t>BOUTIQUE, LISTED LINES</t>
        </is>
      </c>
      <c r="F7" s="20" t="n"/>
      <c r="G7" s="5" t="inlineStr">
        <is>
          <t>MID-SIZE GYM, LISTED LINES</t>
        </is>
      </c>
      <c r="H7" s="20" t="n"/>
    </row>
    <row r="8" ht="28" customHeight="1">
      <c r="A8" s="7">
        <f>H22</f>
        <v/>
      </c>
      <c r="B8" s="20" t="n"/>
      <c r="C8" s="23">
        <f>"$"&amp;TEXT(B21/1000,"0")&amp;"k to $"&amp;TEXT(C21/1000,"0")&amp;"k"</f>
        <v/>
      </c>
      <c r="D8" s="20" t="n"/>
      <c r="E8" s="23">
        <f>"$"&amp;TEXT(D21/1000,"0")&amp;"k to $"&amp;TEXT(E21/1000,"0")&amp;"k"</f>
        <v/>
      </c>
      <c r="F8" s="20" t="n"/>
      <c r="G8" s="23">
        <f>"$"&amp;TEXT(F21/1000,"0")&amp;"k to $"&amp;TEXT(G21/1000,"0")&amp;"k"</f>
        <v/>
      </c>
      <c r="H8" s="20" t="n"/>
    </row>
    <row r="10" ht="18" customHeight="1">
      <c r="B10" s="32" t="inlineStr">
        <is>
          <t>PT STUDIO</t>
        </is>
      </c>
      <c r="C10" s="33" t="n"/>
      <c r="D10" s="32" t="inlineStr">
        <is>
          <t>BOUTIQUE</t>
        </is>
      </c>
      <c r="E10" s="33" t="n"/>
      <c r="F10" s="32" t="inlineStr">
        <is>
          <t>MID-SIZE GYM</t>
        </is>
      </c>
      <c r="G10" s="33" t="n"/>
      <c r="H10" s="34" t="inlineStr">
        <is>
          <t>YOU</t>
        </is>
      </c>
    </row>
    <row r="11" ht="26" customHeight="1">
      <c r="A11" s="8" t="inlineStr">
        <is>
          <t>Line</t>
        </is>
      </c>
      <c r="B11" s="9" t="inlineStr">
        <is>
          <t>PT studio low</t>
        </is>
      </c>
      <c r="C11" s="9" t="inlineStr">
        <is>
          <t>PT studio high</t>
        </is>
      </c>
      <c r="D11" s="9" t="inlineStr">
        <is>
          <t>Boutique low</t>
        </is>
      </c>
      <c r="E11" s="9" t="inlineStr">
        <is>
          <t>Boutique high</t>
        </is>
      </c>
      <c r="F11" s="9" t="inlineStr">
        <is>
          <t>Mid-size gym low</t>
        </is>
      </c>
      <c r="G11" s="9" t="inlineStr">
        <is>
          <t>Mid-size gym high</t>
        </is>
      </c>
      <c r="H11" s="9" t="inlineStr">
        <is>
          <t>Your quote</t>
        </is>
      </c>
      <c r="I11" s="9" t="inlineStr">
        <is>
          <t>Notes</t>
        </is>
      </c>
    </row>
    <row r="12" ht="22" customHeight="1">
      <c r="A12" s="13" t="inlineStr">
        <is>
          <t>Lease deposit</t>
        </is>
      </c>
      <c r="B12" s="35" t="n">
        <v>2000</v>
      </c>
      <c r="C12" s="35" t="n">
        <v>8000</v>
      </c>
      <c r="D12" s="35" t="n">
        <v>8000</v>
      </c>
      <c r="E12" s="35" t="n">
        <v>25000</v>
      </c>
      <c r="F12" s="35" t="n">
        <v>15000</v>
      </c>
      <c r="G12" s="35" t="n">
        <v>40000</v>
      </c>
      <c r="H12" s="11" t="n"/>
      <c r="I12" s="12" t="inlineStr">
        <is>
          <t>Boutique: 3 to 6 months of rent</t>
        </is>
      </c>
    </row>
    <row r="13" ht="22" customHeight="1">
      <c r="A13" s="13" t="inlineStr">
        <is>
          <t>Build-out and renovation</t>
        </is>
      </c>
      <c r="B13" s="35" t="n">
        <v>3000</v>
      </c>
      <c r="C13" s="35" t="n">
        <v>10000</v>
      </c>
      <c r="D13" s="35" t="n">
        <v>15000</v>
      </c>
      <c r="E13" s="35" t="n">
        <v>50000</v>
      </c>
      <c r="F13" s="35" t="n">
        <v>40000</v>
      </c>
      <c r="G13" s="35" t="n">
        <v>100000</v>
      </c>
      <c r="H13" s="11" t="n"/>
      <c r="I13" s="12" t="inlineStr">
        <is>
          <t>Get contractor quotes</t>
        </is>
      </c>
    </row>
    <row r="14" ht="30" customHeight="1">
      <c r="A14" s="13" t="inlineStr">
        <is>
          <t>Equipment</t>
        </is>
      </c>
      <c r="B14" s="35" t="n">
        <v>5000</v>
      </c>
      <c r="C14" s="35" t="n">
        <v>20000</v>
      </c>
      <c r="D14" s="35" t="n">
        <v>20000</v>
      </c>
      <c r="E14" s="35" t="n">
        <v>60000</v>
      </c>
      <c r="F14" s="35" t="n">
        <v>70000</v>
      </c>
      <c r="G14" s="35" t="n">
        <v>165000</v>
      </c>
      <c r="H14" s="11" t="n"/>
      <c r="I14" s="12" t="inlineStr">
        <is>
          <t>Mid-size: cardio 30k to 75k + strength 25k to 60k + free weights 15k to 30k</t>
        </is>
      </c>
    </row>
    <row r="15" ht="22" customHeight="1">
      <c r="A15" s="13" t="inlineStr">
        <is>
          <t>Rubber flooring</t>
        </is>
      </c>
      <c r="B15" s="35" t="n">
        <v>1500</v>
      </c>
      <c r="C15" s="35" t="n">
        <v>5000</v>
      </c>
      <c r="D15" s="35" t="n"/>
      <c r="E15" s="35" t="n"/>
      <c r="F15" s="35" t="n"/>
      <c r="G15" s="35" t="n"/>
      <c r="H15" s="11" t="n"/>
      <c r="I15" s="12" t="inlineStr">
        <is>
          <t>Listed for the PT studio only</t>
        </is>
      </c>
    </row>
    <row r="16" ht="22" customHeight="1">
      <c r="A16" s="13" t="inlineStr">
        <is>
          <t>Software, sound and technology</t>
        </is>
      </c>
      <c r="B16" s="35" t="n">
        <v>500</v>
      </c>
      <c r="C16" s="35" t="n">
        <v>2000</v>
      </c>
      <c r="D16" s="35" t="n">
        <v>3000</v>
      </c>
      <c r="E16" s="35" t="n">
        <v>10000</v>
      </c>
      <c r="F16" s="35" t="n"/>
      <c r="G16" s="35" t="n"/>
      <c r="H16" s="11" t="n"/>
      <c r="I16" s="12" t="inlineStr">
        <is>
          <t>PT: software and POS. Boutique: sound and technology</t>
        </is>
      </c>
    </row>
    <row r="17" ht="22" customHeight="1">
      <c r="A17" s="13" t="inlineStr">
        <is>
          <t>Branding and signage</t>
        </is>
      </c>
      <c r="B17" s="35" t="n"/>
      <c r="C17" s="35" t="n"/>
      <c r="D17" s="35" t="n">
        <v>3000</v>
      </c>
      <c r="E17" s="35" t="n">
        <v>8000</v>
      </c>
      <c r="F17" s="35" t="n"/>
      <c r="G17" s="35" t="n"/>
      <c r="H17" s="11" t="n"/>
      <c r="I17" s="12" t="n"/>
    </row>
    <row r="18" ht="22" customHeight="1">
      <c r="A18" s="13" t="inlineStr">
        <is>
          <t>Launch marketing</t>
        </is>
      </c>
      <c r="B18" s="35" t="n">
        <v>1000</v>
      </c>
      <c r="C18" s="35" t="n">
        <v>3000</v>
      </c>
      <c r="D18" s="35" t="n">
        <v>5000</v>
      </c>
      <c r="E18" s="35" t="n">
        <v>15000</v>
      </c>
      <c r="F18" s="35" t="n"/>
      <c r="G18" s="35" t="n"/>
      <c r="H18" s="11" t="n"/>
      <c r="I18" s="12" t="n"/>
    </row>
    <row r="19" ht="22" customHeight="1">
      <c r="A19" s="13" t="inlineStr">
        <is>
          <t>Locker rooms and showers</t>
        </is>
      </c>
      <c r="B19" s="35" t="n"/>
      <c r="C19" s="35" t="n"/>
      <c r="D19" s="35" t="n"/>
      <c r="E19" s="35" t="n"/>
      <c r="F19" s="35" t="n">
        <v>15000</v>
      </c>
      <c r="G19" s="35" t="n">
        <v>40000</v>
      </c>
      <c r="H19" s="11" t="n"/>
      <c r="I19" s="12" t="n"/>
    </row>
    <row r="20" ht="22" customHeight="1">
      <c r="A20" s="13" t="inlineStr">
        <is>
          <t>Working capital</t>
        </is>
      </c>
      <c r="B20" s="35" t="n"/>
      <c r="C20" s="35" t="n"/>
      <c r="D20" s="35" t="n">
        <v>10000</v>
      </c>
      <c r="E20" s="35" t="n">
        <v>25000</v>
      </c>
      <c r="F20" s="35" t="n">
        <v>30000</v>
      </c>
      <c r="G20" s="35" t="n">
        <v>60000</v>
      </c>
      <c r="H20" s="11" t="n"/>
      <c r="I20" s="12" t="inlineStr">
        <is>
          <t>Boutique 3 months, mid-size 6 months</t>
        </is>
      </c>
    </row>
    <row r="21">
      <c r="A21" s="26" t="inlineStr">
        <is>
          <t>Total of listed lines</t>
        </is>
      </c>
      <c r="B21" s="14">
        <f>SUM(B12:B20)</f>
        <v/>
      </c>
      <c r="C21" s="14">
        <f>SUM(C12:C20)</f>
        <v/>
      </c>
      <c r="D21" s="14">
        <f>SUM(D12:D20)</f>
        <v/>
      </c>
      <c r="E21" s="14">
        <f>SUM(E12:E20)</f>
        <v/>
      </c>
      <c r="F21" s="14">
        <f>SUM(F12:F20)</f>
        <v/>
      </c>
      <c r="G21" s="14">
        <f>SUM(G12:G20)</f>
        <v/>
      </c>
      <c r="H21" s="14">
        <f>SUM(H12:H20)</f>
        <v/>
      </c>
    </row>
    <row r="22" ht="30" customHeight="1">
      <c r="A22" s="26" t="inlineStr">
        <is>
          <t>Plus 25% buffer</t>
        </is>
      </c>
      <c r="B22" s="14">
        <f>B21*1.25</f>
        <v/>
      </c>
      <c r="C22" s="14">
        <f>C21*1.25</f>
        <v/>
      </c>
      <c r="D22" s="14">
        <f>D21*1.25</f>
        <v/>
      </c>
      <c r="E22" s="14">
        <f>E21*1.25</f>
        <v/>
      </c>
      <c r="F22" s="14">
        <f>F21*1.25</f>
        <v/>
      </c>
      <c r="G22" s="14">
        <f>G21*1.25</f>
        <v/>
      </c>
      <c r="H22" s="14">
        <f>H21*1.25</f>
        <v/>
      </c>
      <c r="I22" s="12" t="inlineStr">
        <is>
          <t>Trainerize (15 May 2024) recommends adding 25% to startup and monthly expenses</t>
        </is>
      </c>
    </row>
    <row r="24" ht="26" customHeight="1">
      <c r="A24" s="19" t="inlineStr">
        <is>
          <t>Guide headline totals: PT studio $10,000 to $50,000. Boutique $50,000 to $150,000. Mid-size gym $150,000 to $300,000.</t>
        </is>
      </c>
    </row>
    <row r="25" ht="26" customHeight="1">
      <c r="A25" s="19" t="inlineStr">
        <is>
          <t>Legal, licences and insurance are not itemised here. Trainerize quotes $5,000 to $10,000 for legal and licences and $3,000 to $10,000 a year for insurance (gyms).</t>
        </is>
      </c>
    </row>
  </sheetData>
  <mergeCells count="14">
    <mergeCell ref="A25:I25"/>
    <mergeCell ref="C7:D7"/>
    <mergeCell ref="A7:B7"/>
    <mergeCell ref="G7:H7"/>
    <mergeCell ref="A5:I5"/>
    <mergeCell ref="E7:F7"/>
    <mergeCell ref="D10:E10"/>
    <mergeCell ref="F10:G10"/>
    <mergeCell ref="B10:C10"/>
    <mergeCell ref="A24:I24"/>
    <mergeCell ref="G8:H8"/>
    <mergeCell ref="A8:B8"/>
    <mergeCell ref="E8:F8"/>
    <mergeCell ref="C8:D8"/>
  </mergeCells>
  <dataValidations count="1">
    <dataValidation sqref="H12:H20" showDropDown="0" showInputMessage="0" showErrorMessage="1" allowBlank="1" errorTitle="Number only" error="Enter a number from 0 to 100000000." type="decimal" operator="between">
      <formula1>0</formula1>
      <formula2>100000000</formula2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&amp;LFree template from scraler.com/blog/gym-business-plan-template&amp;RPage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125" customWidth="1" min="1" max="1"/>
    <col width="14" customWidth="1" min="2" max="2"/>
  </cols>
  <sheetData>
    <row r="1" ht="30" customHeight="1">
      <c r="A1" s="1" t="inlineStr">
        <is>
          <t>Gym and studio revenue and break-even model</t>
        </is>
      </c>
      <c r="B1" s="2" t="inlineStr">
        <is>
          <t>scraler</t>
        </is>
      </c>
    </row>
    <row r="2" ht="18" customHeight="1">
      <c r="A2" s="3" t="inlineStr">
        <is>
          <t>Free template from scraler.com/blog/gym-business-plan-template</t>
        </is>
      </c>
    </row>
    <row r="3" ht="3" customHeight="1">
      <c r="A3" s="4" t="n"/>
      <c r="B3" s="4" t="n"/>
    </row>
    <row r="4" ht="8" customHeight="1"/>
    <row r="5">
      <c r="A5" s="36" t="inlineStr">
        <is>
          <t>How to use it</t>
        </is>
      </c>
    </row>
    <row r="6" ht="22" customHeight="1">
      <c r="A6" s="10" t="inlineStr">
        <is>
          <t>1. Orange cells are inputs. They hold EXAMPLE numbers (a worked example, not survey data). Overwrite them with your own.</t>
        </is>
      </c>
    </row>
    <row r="7" ht="22" customHeight="1">
      <c r="A7" s="10" t="inlineStr">
        <is>
          <t>2. Break-even: enter your monthly fixed costs, average membership price and variable cost per member. The sheet gives the members you need to cover costs.</t>
        </is>
      </c>
    </row>
    <row r="8" ht="22" customHeight="1">
      <c r="A8" s="10" t="inlineStr">
        <is>
          <t>3. Break-even chart: shows revenue against total cost as members grow. The lines cross at your break-even point.</t>
        </is>
      </c>
    </row>
    <row r="9" ht="22" customHeight="1">
      <c r="A9" s="10" t="inlineStr">
        <is>
          <t>4. 12 month forecast: set opening members, new members a month and monthly churn to see which month you turn profitable and the lowest cash point.</t>
        </is>
      </c>
    </row>
    <row r="10" ht="22" customHeight="1">
      <c r="A10" s="10" t="inlineStr">
        <is>
          <t>5. Startup budget: published cost ranges from cost guides (source named in each column), plus a column for your own quotes and a 25% buffer.</t>
        </is>
      </c>
    </row>
    <row r="12" ht="22" customHeight="1">
      <c r="A12" s="37" t="inlineStr">
        <is>
          <t>The example "Studio or gym" and "PT studio" columns are invented to show the maths. Replace them before you use any number in a plan or a loan application.</t>
        </is>
      </c>
    </row>
    <row r="13" ht="22" customHeight="1">
      <c r="A13" s="37" t="inlineStr">
        <is>
          <t>Startup ranges come from StartCosts (updated 1 February 2026) and are estimates from a vendor guide. Get local quotes. The 25% buffer follows Trainerize (15 May 2024).</t>
        </is>
      </c>
    </row>
    <row r="14" ht="22" customHeight="1">
      <c r="A14" s="37" t="inlineStr">
        <is>
          <t>Not financial advice. Check your plan with an accountant or an adviser before you borrow money or sign a lease.</t>
        </is>
      </c>
    </row>
  </sheetData>
  <printOptions horizontalCentered="1"/>
  <pageMargins left="0.4" right="0.4" top="1" bottom="1" header="0.5" footer="0.5"/>
  <pageSetup orientation="landscape" paperSize="9" fitToHeight="0" fitToWidth="1"/>
  <headerFooter>
    <oddHeader/>
    <oddFooter>&amp;LFree template from scraler.com/blog/gym-business-plan-template&amp;RPage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2026-10-07T22:40:20Z</dcterms:created>
  <dcterms:modified xmlns:dcterms="http://purl.org/dc/terms/" xmlns:xsi="http://www.w3.org/2001/XMLSchema-instance" xsi:type="dcterms:W3CDTF">2026-10-07T22:40:20Z</dcterms:modified>
</cp:coreProperties>
</file>